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3" sheetId="3" r:id="rId1"/>
  </sheets>
  <calcPr calcId="125725"/>
</workbook>
</file>

<file path=xl/calcChain.xml><?xml version="1.0" encoding="utf-8"?>
<calcChain xmlns="http://schemas.openxmlformats.org/spreadsheetml/2006/main">
  <c r="I61" i="3"/>
  <c r="I30"/>
  <c r="I91"/>
  <c r="I83"/>
  <c r="I89"/>
  <c r="I77" s="1"/>
  <c r="I46"/>
  <c r="I15"/>
  <c r="I71"/>
  <c r="I73"/>
  <c r="I69"/>
  <c r="I66" l="1"/>
  <c r="I35"/>
  <c r="I57"/>
  <c r="I53"/>
  <c r="I54" s="1"/>
  <c r="I25"/>
  <c r="I13" l="1"/>
  <c r="I60"/>
</calcChain>
</file>

<file path=xl/sharedStrings.xml><?xml version="1.0" encoding="utf-8"?>
<sst xmlns="http://schemas.openxmlformats.org/spreadsheetml/2006/main" count="99" uniqueCount="98">
  <si>
    <t>Лифт</t>
  </si>
  <si>
    <t>Холодная вода</t>
  </si>
  <si>
    <t>Электроэнергия</t>
  </si>
  <si>
    <t>Дератизация</t>
  </si>
  <si>
    <t>О Т Ч Е Т</t>
  </si>
  <si>
    <t>правления ТСЖ "Орленок"</t>
  </si>
  <si>
    <t>о результатах финансово-хозяйственной деятельности ТСЖ</t>
  </si>
  <si>
    <t>1. Приход денежных средств на р/счет.</t>
  </si>
  <si>
    <t>1.</t>
  </si>
  <si>
    <t>2.</t>
  </si>
  <si>
    <t>Поступление от собственников за содержание жилья</t>
  </si>
  <si>
    <t>Доходы от сдачи в аренду МОП</t>
  </si>
  <si>
    <t>3.</t>
  </si>
  <si>
    <t>Оплата за отключения стояков по заявлениям собственников</t>
  </si>
  <si>
    <t>4.</t>
  </si>
  <si>
    <t>Поступления по коммунальным услугам:</t>
  </si>
  <si>
    <t>Отопление и горячая вода</t>
  </si>
  <si>
    <t>Вывоз ТБО</t>
  </si>
  <si>
    <t>ОАО "Новосибирскэнергосбыт" (электроэнергия)</t>
  </si>
  <si>
    <t>ОАО "Сибэко" (тепловая энергия)</t>
  </si>
  <si>
    <t>Поступление от собственников за содержание МОП</t>
  </si>
  <si>
    <t>Антенна</t>
  </si>
  <si>
    <t>Домофон</t>
  </si>
  <si>
    <t xml:space="preserve">Касса - </t>
  </si>
  <si>
    <t>Оплата за услуги основных поставщиков, Всего:</t>
  </si>
  <si>
    <t xml:space="preserve">                                                                                                       в том числе:</t>
  </si>
  <si>
    <t>Оплата за услуги прочих поставщиков , всего</t>
  </si>
  <si>
    <t xml:space="preserve">                                                                                                        в том числе :</t>
  </si>
  <si>
    <t>по договорам подряда</t>
  </si>
  <si>
    <t>Перечислены страховые взносы на з\плату</t>
  </si>
  <si>
    <t>Канцелярские товары</t>
  </si>
  <si>
    <t>Материалы при подготовке к отопительному сезону</t>
  </si>
  <si>
    <t>Расходные материалы по электрике и сантехнике</t>
  </si>
  <si>
    <t xml:space="preserve">Механизированная уборка и вывоз снега </t>
  </si>
  <si>
    <t>За счет средств статьи содержание жилья проведены следующие работы и услуги :</t>
  </si>
  <si>
    <t>Услуги банка</t>
  </si>
  <si>
    <t>За счет средств статьи содержание жилья приобретены материалы и инструменты : в т.ч</t>
  </si>
  <si>
    <t>По договорам подряда проведены следующие работы :</t>
  </si>
  <si>
    <t>по штатному расписанию</t>
  </si>
  <si>
    <t>перечислено денежных средств по авансовым отчетам</t>
  </si>
  <si>
    <t>услуги банка</t>
  </si>
  <si>
    <t>ООО "Сибирская экспертная компания"(техн.освидетельствование лифтов)</t>
  </si>
  <si>
    <t>Поступление от собственников за содержание жилья и коммунальные услуги</t>
  </si>
  <si>
    <t>в том числе ;</t>
  </si>
  <si>
    <t>Благоустройство территории ( бордюры,чернозем, рассада цветов и т.д.)</t>
  </si>
  <si>
    <t>Техническое освидетельствование лифтов, страхование лифтов</t>
  </si>
  <si>
    <t>Получено от арендаторов за коммунальные услуги</t>
  </si>
  <si>
    <t xml:space="preserve"> ИП Шаршов - обслуживание антенны,домофона,видеонаблюдение</t>
  </si>
  <si>
    <t>МУП "Горводоканал" (холодное водоснабжение)</t>
  </si>
  <si>
    <t>"ЛДСС" , "СЛК-сервис"  (ТО лифтов)</t>
  </si>
  <si>
    <t xml:space="preserve"> НПП "Энергия" (Техническое обслуживание ИТП )</t>
  </si>
  <si>
    <t>Обслуживание приборов учета тепла, подготовка к зиме ИТП</t>
  </si>
  <si>
    <t>Инвентарь, инструменты,моющие средства</t>
  </si>
  <si>
    <t xml:space="preserve"> ООО "Маг-Транс" , "Формула чистоты"  ( вывоз ТБО,КГМ, уборка снега)</t>
  </si>
  <si>
    <t>Обслуживание пожарной сигнализации</t>
  </si>
  <si>
    <t>Перечислено в бюджет (НДФЛ, налог по УСН, госпошлина)</t>
  </si>
  <si>
    <t>Программно-техническое обслуживание</t>
  </si>
  <si>
    <t>Техническое обслуживание пожарной сигнализации</t>
  </si>
  <si>
    <t>Услуги связи</t>
  </si>
  <si>
    <t>Обслуживание официального сайта ТСЖ</t>
  </si>
  <si>
    <t>Выполнение работ по ТО насосной станции холодного водоснабжения №1,2</t>
  </si>
  <si>
    <t>Ручная уборка снега трудодоступных мест при механизированной уборке</t>
  </si>
  <si>
    <t>Расходы ТСЖ по статье содержание жилья и текущий ремонт, аренда МОП</t>
  </si>
  <si>
    <t>за период 01.01.16 г. - 31.12.16 г.</t>
  </si>
  <si>
    <t>2. Расход денежных средств за период с 01.01.16 г. по 31.12.16 г.</t>
  </si>
  <si>
    <r>
      <t>Остаток денежных средств на расчетном счете на 01.01.2016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</si>
  <si>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r>
      <t>Остаток денежных средств на спец.счете(капитальный ремонт) на 01.01.2016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</si>
  <si>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t>Итого приход с  01.01.16 г. по 31.12.16 составил</t>
  </si>
  <si>
    <t>ООО "Омега обслуживание ворот</t>
  </si>
  <si>
    <t>ООО "Авангард СК" ремонт  3,4 подъездов</t>
  </si>
  <si>
    <t>Заработная плата в т.ч.:</t>
  </si>
  <si>
    <t>Охрана объекта (тревожная кнопка)</t>
  </si>
  <si>
    <t>ООО "Авангард СК" ремонт  мягкой кровли</t>
  </si>
  <si>
    <t>Снегоуборщик MAXCUT 51</t>
  </si>
  <si>
    <t>Средства  пожаротушения</t>
  </si>
  <si>
    <t>Остаток денежных средств на спец. счете (кап.ремонт) на 01.01.2017 г.</t>
  </si>
  <si>
    <t>Остаток денежных средств на расчетном счете на 01.01.2017 г.</t>
  </si>
  <si>
    <t>Мотор привода дверей для лифта</t>
  </si>
  <si>
    <t>Ремонт   3,4 подъезда, косметический ремонт7,8,9 подъездов</t>
  </si>
  <si>
    <t>Ремонт мягкой кровли</t>
  </si>
  <si>
    <t>Юридические услуги (возвращена вся сумма АО"СИБЭКО")</t>
  </si>
  <si>
    <t>Техническое обслуживание въездных ворот</t>
  </si>
  <si>
    <t>Сброс снега с козырьков</t>
  </si>
  <si>
    <t>Ремонт горизонтального участка канализации (стояк кв. 388-416)</t>
  </si>
  <si>
    <t>Монтаж козырьков над входом в подвал 5и 6 подъездов</t>
  </si>
  <si>
    <t>Заливка бетоном, формирование тротуара в арке м/у 6 и 7 под.</t>
  </si>
  <si>
    <t>Монаж противоскользящего покрытия резина-пол перед подъездами и в подъездах</t>
  </si>
  <si>
    <t>Восстановление фасадной плитки (пл.=40 кв.м.), монтаж ливневой канаализац.</t>
  </si>
  <si>
    <t>Ремонт шва фасада кв.233 и 237 (автовышка)</t>
  </si>
  <si>
    <t>Вывоз 18 куб.м. грунта, старого асфальтового покрытия возле оф.1</t>
  </si>
  <si>
    <t>Ремонт подвесного потолка в 7 под., установка входной метал.двери в электрощитовую 8 под.</t>
  </si>
  <si>
    <t>Ремонт компьютеров ТСЖ, установка прогр.обеспечения по видеонаблюдению на сайт ТСЖ</t>
  </si>
  <si>
    <t>Уборка от грязи и мусора подвальных помещений , кровли, техн.помещ.</t>
  </si>
  <si>
    <t>Ремонт площадки по ТБО</t>
  </si>
  <si>
    <t>Плановая замена трансформаторов тока</t>
  </si>
  <si>
    <t>Поступление от собственников на капитальный ремонт (отдельный специальный счет)</t>
  </si>
  <si>
    <t>Поступили проценты по спецсчету (денежные средства по капитальному ремонту)</t>
  </si>
  <si>
    <t>Итого расход за 01.01.16-31.12.16 составил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</si>
</sst>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5"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6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0" xfId="0" applyFill="1" applyBorder="1"/>
    <xf numFmtId="0" fontId="3" fillId="0" borderId="0" xfId="0" applyFont="1"/>
    <xf numFmtId="2" fontId="0" fillId="0" borderId="0" xfId="0" applyNumberFormat="1"/>
    <xf numFmtId="0" fontId="2" fillId="0" borderId="0" xfId="0" applyFont="1"/>
    <xf numFmtId="165" fontId="0" fillId="0" borderId="1" xfId="0" applyNumberFormat="1" applyBorder="1"/>
    <xf numFmtId="165" fontId="2" fillId="0" borderId="1" xfId="0" applyNumberFormat="1" applyFont="1" applyBorder="1"/>
    <xf numFmtId="165" fontId="0" fillId="0" borderId="0" xfId="0" applyNumberFormat="1"/>
    <xf numFmtId="0" fontId="0" fillId="0" borderId="5" xfId="0" applyBorder="1"/>
    <xf numFmtId="0" fontId="0" fillId="0" borderId="0" xfId="0" applyBorder="1" applyAlignment="1"/>
    <xf numFmtId="165" fontId="0" fillId="0" borderId="0" xfId="0" applyNumberFormat="1" applyBorder="1"/>
    <xf numFmtId="0" fontId="4" fillId="0" borderId="0" xfId="0" applyFont="1" applyBorder="1" applyAlignment="1"/>
    <xf numFmtId="0" fontId="0" fillId="0" borderId="4" xfId="0" applyBorder="1" applyAlignment="1"/>
    <xf numFmtId="0" fontId="2" fillId="0" borderId="4" xfId="0" applyFont="1" applyBorder="1" applyAlignment="1"/>
    <xf numFmtId="165" fontId="0" fillId="0" borderId="2" xfId="0" applyNumberFormat="1" applyBorder="1"/>
    <xf numFmtId="165" fontId="2" fillId="0" borderId="2" xfId="0" applyNumberFormat="1" applyFont="1" applyBorder="1"/>
    <xf numFmtId="4" fontId="1" fillId="0" borderId="0" xfId="0" applyNumberFormat="1" applyFont="1"/>
    <xf numFmtId="0" fontId="4" fillId="0" borderId="0" xfId="0" applyFont="1"/>
    <xf numFmtId="0" fontId="0" fillId="0" borderId="6" xfId="0" applyBorder="1"/>
    <xf numFmtId="0" fontId="0" fillId="0" borderId="6" xfId="0" applyBorder="1" applyAlignment="1"/>
    <xf numFmtId="165" fontId="0" fillId="0" borderId="6" xfId="0" applyNumberFormat="1" applyBorder="1"/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2" borderId="0" xfId="0" applyFill="1"/>
    <xf numFmtId="0" fontId="0" fillId="0" borderId="2" xfId="0" applyBorder="1" applyAlignment="1"/>
    <xf numFmtId="0" fontId="0" fillId="0" borderId="4" xfId="0" applyBorder="1" applyAlignment="1"/>
    <xf numFmtId="164" fontId="2" fillId="0" borderId="2" xfId="0" applyNumberFormat="1" applyFont="1" applyBorder="1" applyAlignment="1">
      <alignment horizontal="center"/>
    </xf>
    <xf numFmtId="165" fontId="0" fillId="0" borderId="1" xfId="0" applyNumberFormat="1" applyFont="1" applyBorder="1"/>
    <xf numFmtId="0" fontId="0" fillId="0" borderId="3" xfId="0" applyBorder="1" applyAlignment="1"/>
    <xf numFmtId="0" fontId="0" fillId="0" borderId="3" xfId="0" applyBorder="1" applyAlignment="1"/>
    <xf numFmtId="0" fontId="0" fillId="0" borderId="2" xfId="0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0" fillId="0" borderId="4" xfId="0" applyBorder="1" applyAlignment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/>
    <xf numFmtId="0" fontId="2" fillId="0" borderId="3" xfId="0" applyFont="1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0" fillId="0" borderId="2" xfId="0" applyBorder="1" applyAlignment="1">
      <alignment wrapText="1" shrinkToFit="1"/>
    </xf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7"/>
  <sheetViews>
    <sheetView tabSelected="1" topLeftCell="A31" workbookViewId="0">
      <selection activeCell="I62" sqref="I62"/>
    </sheetView>
  </sheetViews>
  <sheetFormatPr defaultRowHeight="15"/>
  <cols>
    <col min="1" max="1" width="4.7109375" customWidth="1"/>
    <col min="3" max="3" width="11.28515625" customWidth="1"/>
    <col min="4" max="4" width="13.28515625" customWidth="1"/>
    <col min="5" max="5" width="13" customWidth="1"/>
    <col min="9" max="9" width="18" customWidth="1"/>
    <col min="10" max="10" width="15.7109375" bestFit="1" customWidth="1"/>
  </cols>
  <sheetData>
    <row r="2" spans="1:9" ht="21">
      <c r="D2" s="5" t="s">
        <v>4</v>
      </c>
    </row>
    <row r="3" spans="1:9" ht="18.75">
      <c r="C3" s="20" t="s">
        <v>5</v>
      </c>
    </row>
    <row r="4" spans="1:9">
      <c r="C4" t="s">
        <v>6</v>
      </c>
    </row>
    <row r="5" spans="1:9">
      <c r="D5" t="s">
        <v>63</v>
      </c>
    </row>
    <row r="7" spans="1:9">
      <c r="A7" s="27"/>
      <c r="B7" s="27"/>
      <c r="C7" s="27"/>
      <c r="D7" s="27"/>
      <c r="E7" s="27"/>
      <c r="F7" s="27"/>
      <c r="G7" s="27"/>
      <c r="H7" s="27"/>
      <c r="I7" s="27"/>
    </row>
    <row r="9" spans="1:9">
      <c r="B9" t="s">
        <v>65</v>
      </c>
      <c r="I9" s="19">
        <v>225124.85</v>
      </c>
    </row>
    <row r="10" spans="1:9">
      <c r="B10" t="s">
        <v>66</v>
      </c>
      <c r="I10" s="6">
        <v>248052.19</v>
      </c>
    </row>
    <row r="11" spans="1:9">
      <c r="B11" t="s">
        <v>23</v>
      </c>
      <c r="I11" s="6">
        <v>0</v>
      </c>
    </row>
    <row r="12" spans="1:9">
      <c r="C12" s="7" t="s">
        <v>7</v>
      </c>
      <c r="I12" s="10"/>
    </row>
    <row r="13" spans="1:9">
      <c r="A13" s="1" t="s">
        <v>8</v>
      </c>
      <c r="B13" s="45" t="s">
        <v>42</v>
      </c>
      <c r="C13" s="46"/>
      <c r="D13" s="46"/>
      <c r="E13" s="46"/>
      <c r="F13" s="46"/>
      <c r="G13" s="46"/>
      <c r="H13" s="47"/>
      <c r="I13" s="9">
        <f>I15+I16+I17+I18+I20+I21+I22+I23+I24+I25+I26-I28</f>
        <v>19987098.870000001</v>
      </c>
    </row>
    <row r="14" spans="1:9">
      <c r="A14" s="1"/>
      <c r="B14" s="24" t="s">
        <v>43</v>
      </c>
      <c r="C14" s="26"/>
      <c r="D14" s="26"/>
      <c r="E14" s="26"/>
      <c r="F14" s="26"/>
      <c r="G14" s="26"/>
      <c r="H14" s="25"/>
      <c r="I14" s="9"/>
    </row>
    <row r="15" spans="1:9">
      <c r="A15" s="1"/>
      <c r="B15" s="33" t="s">
        <v>10</v>
      </c>
      <c r="C15" s="38"/>
      <c r="D15" s="38"/>
      <c r="E15" s="38"/>
      <c r="F15" s="38"/>
      <c r="G15" s="38"/>
      <c r="H15" s="34"/>
      <c r="I15" s="8">
        <f>6644622.74+32816.01</f>
        <v>6677438.75</v>
      </c>
    </row>
    <row r="16" spans="1:9">
      <c r="A16" s="1"/>
      <c r="B16" s="33" t="s">
        <v>20</v>
      </c>
      <c r="C16" s="38"/>
      <c r="D16" s="38"/>
      <c r="E16" s="38"/>
      <c r="F16" s="38"/>
      <c r="G16" s="38"/>
      <c r="H16" s="34"/>
      <c r="I16" s="8">
        <v>341777.3</v>
      </c>
    </row>
    <row r="17" spans="1:9">
      <c r="A17" s="1"/>
      <c r="B17" s="33" t="s">
        <v>13</v>
      </c>
      <c r="C17" s="38"/>
      <c r="D17" s="38"/>
      <c r="E17" s="38"/>
      <c r="F17" s="38"/>
      <c r="G17" s="38"/>
      <c r="H17" s="34"/>
      <c r="I17" s="8">
        <v>14020.16</v>
      </c>
    </row>
    <row r="18" spans="1:9" ht="31.5" customHeight="1">
      <c r="A18" s="1"/>
      <c r="B18" s="48" t="s">
        <v>95</v>
      </c>
      <c r="C18" s="49"/>
      <c r="D18" s="49"/>
      <c r="E18" s="49"/>
      <c r="F18" s="49"/>
      <c r="G18" s="49"/>
      <c r="H18" s="50"/>
      <c r="I18" s="9">
        <v>1702817.91</v>
      </c>
    </row>
    <row r="19" spans="1:9">
      <c r="A19" s="1"/>
      <c r="B19" s="45" t="s">
        <v>15</v>
      </c>
      <c r="C19" s="46"/>
      <c r="D19" s="46"/>
      <c r="E19" s="46"/>
      <c r="F19" s="46"/>
      <c r="G19" s="46"/>
      <c r="H19" s="47"/>
      <c r="I19" s="8"/>
    </row>
    <row r="20" spans="1:9">
      <c r="A20" s="1"/>
      <c r="B20" s="33" t="s">
        <v>16</v>
      </c>
      <c r="C20" s="38"/>
      <c r="D20" s="38"/>
      <c r="E20" s="38"/>
      <c r="F20" s="38"/>
      <c r="G20" s="38"/>
      <c r="H20" s="34"/>
      <c r="I20" s="8">
        <v>5812784.79</v>
      </c>
    </row>
    <row r="21" spans="1:9">
      <c r="A21" s="1"/>
      <c r="B21" s="33" t="s">
        <v>2</v>
      </c>
      <c r="C21" s="38"/>
      <c r="D21" s="38"/>
      <c r="E21" s="38"/>
      <c r="F21" s="38"/>
      <c r="G21" s="38"/>
      <c r="H21" s="34"/>
      <c r="I21" s="8">
        <v>2833649.96</v>
      </c>
    </row>
    <row r="22" spans="1:9">
      <c r="A22" s="1"/>
      <c r="B22" s="33" t="s">
        <v>1</v>
      </c>
      <c r="C22" s="38"/>
      <c r="D22" s="38"/>
      <c r="E22" s="38"/>
      <c r="F22" s="38"/>
      <c r="G22" s="38"/>
      <c r="H22" s="34"/>
      <c r="I22" s="8">
        <v>1300052.98</v>
      </c>
    </row>
    <row r="23" spans="1:9">
      <c r="A23" s="1"/>
      <c r="B23" s="33" t="s">
        <v>17</v>
      </c>
      <c r="C23" s="38"/>
      <c r="D23" s="38"/>
      <c r="E23" s="38"/>
      <c r="F23" s="38"/>
      <c r="G23" s="38"/>
      <c r="H23" s="34"/>
      <c r="I23" s="8">
        <v>459588.73</v>
      </c>
    </row>
    <row r="24" spans="1:9">
      <c r="A24" s="1"/>
      <c r="B24" s="33" t="s">
        <v>0</v>
      </c>
      <c r="C24" s="38"/>
      <c r="D24" s="38"/>
      <c r="E24" s="38"/>
      <c r="F24" s="38"/>
      <c r="G24" s="38"/>
      <c r="H24" s="34"/>
      <c r="I24" s="8">
        <v>721412.72</v>
      </c>
    </row>
    <row r="25" spans="1:9">
      <c r="A25" s="1"/>
      <c r="B25" s="33" t="s">
        <v>21</v>
      </c>
      <c r="C25" s="38"/>
      <c r="D25" s="38"/>
      <c r="E25" s="38"/>
      <c r="F25" s="38"/>
      <c r="G25" s="38"/>
      <c r="H25" s="34"/>
      <c r="I25" s="8">
        <f>49556.21-1648.34</f>
        <v>47907.87</v>
      </c>
    </row>
    <row r="26" spans="1:9">
      <c r="A26" s="1"/>
      <c r="B26" s="33" t="s">
        <v>22</v>
      </c>
      <c r="C26" s="38"/>
      <c r="D26" s="38"/>
      <c r="E26" s="38"/>
      <c r="F26" s="38"/>
      <c r="G26" s="38"/>
      <c r="H26" s="34"/>
      <c r="I26" s="8">
        <v>96075.12</v>
      </c>
    </row>
    <row r="27" spans="1:9">
      <c r="A27" s="1" t="s">
        <v>9</v>
      </c>
      <c r="B27" s="33" t="s">
        <v>11</v>
      </c>
      <c r="C27" s="38"/>
      <c r="D27" s="38"/>
      <c r="E27" s="38"/>
      <c r="F27" s="38"/>
      <c r="G27" s="38"/>
      <c r="H27" s="34"/>
      <c r="I27" s="31">
        <v>434200.81</v>
      </c>
    </row>
    <row r="28" spans="1:9">
      <c r="A28" s="4" t="s">
        <v>12</v>
      </c>
      <c r="B28" s="33" t="s">
        <v>46</v>
      </c>
      <c r="C28" s="38"/>
      <c r="D28" s="38"/>
      <c r="E28" s="38"/>
      <c r="F28" s="38"/>
      <c r="G28" s="38"/>
      <c r="H28" s="34"/>
      <c r="I28" s="31">
        <v>20427.419999999998</v>
      </c>
    </row>
    <row r="29" spans="1:9" ht="32.25" customHeight="1">
      <c r="A29" s="4" t="s">
        <v>14</v>
      </c>
      <c r="B29" s="39" t="s">
        <v>96</v>
      </c>
      <c r="C29" s="40"/>
      <c r="D29" s="40"/>
      <c r="E29" s="40"/>
      <c r="F29" s="40"/>
      <c r="G29" s="40"/>
      <c r="H29" s="41"/>
      <c r="I29" s="31">
        <v>26151.09</v>
      </c>
    </row>
    <row r="30" spans="1:9">
      <c r="A30" s="1"/>
      <c r="B30" s="35" t="s">
        <v>67</v>
      </c>
      <c r="C30" s="36"/>
      <c r="D30" s="36"/>
      <c r="E30" s="36"/>
      <c r="F30" s="36"/>
      <c r="G30" s="36"/>
      <c r="H30" s="37"/>
      <c r="I30" s="9">
        <f>I13+I27+I28+I29</f>
        <v>20467878.190000001</v>
      </c>
    </row>
    <row r="31" spans="1:9">
      <c r="A31" s="3"/>
      <c r="B31" s="16"/>
      <c r="C31" s="16"/>
      <c r="D31" s="16"/>
      <c r="E31" s="16"/>
      <c r="F31" s="16"/>
      <c r="G31" s="16"/>
      <c r="H31" s="16"/>
      <c r="I31" s="18"/>
    </row>
    <row r="32" spans="1:9">
      <c r="A32" s="3"/>
      <c r="B32" s="16"/>
      <c r="C32" s="16"/>
      <c r="D32" s="16"/>
      <c r="E32" s="16"/>
      <c r="F32" s="16"/>
      <c r="G32" s="16"/>
      <c r="H32" s="16"/>
      <c r="I32" s="18"/>
    </row>
    <row r="33" spans="1:10">
      <c r="A33" s="3"/>
      <c r="B33" s="15"/>
      <c r="C33" s="15"/>
      <c r="D33" s="15"/>
      <c r="E33" s="15"/>
      <c r="F33" s="15"/>
      <c r="G33" s="15"/>
      <c r="H33" s="15"/>
      <c r="I33" s="17"/>
    </row>
    <row r="34" spans="1:10">
      <c r="A34" s="35" t="s">
        <v>64</v>
      </c>
      <c r="B34" s="38"/>
      <c r="C34" s="38"/>
      <c r="D34" s="38"/>
      <c r="E34" s="38"/>
      <c r="F34" s="38"/>
      <c r="G34" s="38"/>
      <c r="H34" s="38"/>
      <c r="I34" s="30"/>
      <c r="J34" s="10"/>
    </row>
    <row r="35" spans="1:10">
      <c r="A35" s="1"/>
      <c r="B35" s="35" t="s">
        <v>24</v>
      </c>
      <c r="C35" s="36"/>
      <c r="D35" s="36"/>
      <c r="E35" s="36"/>
      <c r="F35" s="36"/>
      <c r="G35" s="36"/>
      <c r="H35" s="37"/>
      <c r="I35" s="9">
        <f>I37+I38+I39+I40+I41+I42+I43+I44+I45</f>
        <v>12250793.110000001</v>
      </c>
    </row>
    <row r="36" spans="1:10">
      <c r="A36" s="1"/>
      <c r="B36" s="33" t="s">
        <v>25</v>
      </c>
      <c r="C36" s="38"/>
      <c r="D36" s="38"/>
      <c r="E36" s="38"/>
      <c r="F36" s="38"/>
      <c r="G36" s="38"/>
      <c r="H36" s="34"/>
      <c r="I36" s="8"/>
    </row>
    <row r="37" spans="1:10">
      <c r="A37" s="1"/>
      <c r="B37" s="33" t="s">
        <v>48</v>
      </c>
      <c r="C37" s="38"/>
      <c r="D37" s="38"/>
      <c r="E37" s="38"/>
      <c r="F37" s="38"/>
      <c r="G37" s="38"/>
      <c r="H37" s="34"/>
      <c r="I37" s="8">
        <v>1381206.72</v>
      </c>
    </row>
    <row r="38" spans="1:10">
      <c r="A38" s="1"/>
      <c r="B38" s="33" t="s">
        <v>18</v>
      </c>
      <c r="C38" s="38"/>
      <c r="D38" s="38"/>
      <c r="E38" s="38"/>
      <c r="F38" s="38"/>
      <c r="G38" s="38"/>
      <c r="H38" s="34"/>
      <c r="I38" s="8">
        <v>3567612.52</v>
      </c>
    </row>
    <row r="39" spans="1:10">
      <c r="A39" s="1"/>
      <c r="B39" s="33" t="s">
        <v>19</v>
      </c>
      <c r="C39" s="38"/>
      <c r="D39" s="38"/>
      <c r="E39" s="38"/>
      <c r="F39" s="38"/>
      <c r="G39" s="38"/>
      <c r="H39" s="34"/>
      <c r="I39" s="8">
        <v>5858953.0599999996</v>
      </c>
    </row>
    <row r="40" spans="1:10">
      <c r="A40" s="1"/>
      <c r="B40" s="33" t="s">
        <v>49</v>
      </c>
      <c r="C40" s="38"/>
      <c r="D40" s="38"/>
      <c r="E40" s="38"/>
      <c r="F40" s="38"/>
      <c r="G40" s="38"/>
      <c r="H40" s="34"/>
      <c r="I40" s="8">
        <v>559406.98</v>
      </c>
    </row>
    <row r="41" spans="1:10">
      <c r="A41" s="1"/>
      <c r="B41" s="33" t="s">
        <v>53</v>
      </c>
      <c r="C41" s="38"/>
      <c r="D41" s="38"/>
      <c r="E41" s="38"/>
      <c r="F41" s="38"/>
      <c r="G41" s="38"/>
      <c r="H41" s="34"/>
      <c r="I41" s="8">
        <v>277889.14</v>
      </c>
    </row>
    <row r="42" spans="1:10">
      <c r="A42" s="1"/>
      <c r="B42" s="33" t="s">
        <v>50</v>
      </c>
      <c r="C42" s="38"/>
      <c r="D42" s="38"/>
      <c r="E42" s="38"/>
      <c r="F42" s="38"/>
      <c r="G42" s="38"/>
      <c r="H42" s="34"/>
      <c r="I42" s="8">
        <v>276160</v>
      </c>
    </row>
    <row r="43" spans="1:10">
      <c r="A43" s="1"/>
      <c r="B43" s="33" t="s">
        <v>47</v>
      </c>
      <c r="C43" s="38"/>
      <c r="D43" s="38"/>
      <c r="E43" s="38"/>
      <c r="F43" s="38"/>
      <c r="G43" s="38"/>
      <c r="H43" s="34"/>
      <c r="I43" s="8">
        <v>105495</v>
      </c>
    </row>
    <row r="44" spans="1:10">
      <c r="A44" s="1"/>
      <c r="B44" s="33" t="s">
        <v>54</v>
      </c>
      <c r="C44" s="38"/>
      <c r="D44" s="38"/>
      <c r="E44" s="38"/>
      <c r="F44" s="38"/>
      <c r="G44" s="38"/>
      <c r="H44" s="34"/>
      <c r="I44" s="8">
        <v>176069.69</v>
      </c>
    </row>
    <row r="45" spans="1:10">
      <c r="A45" s="1"/>
      <c r="B45" s="33" t="s">
        <v>68</v>
      </c>
      <c r="C45" s="38"/>
      <c r="D45" s="38"/>
      <c r="E45" s="38"/>
      <c r="F45" s="38"/>
      <c r="G45" s="38"/>
      <c r="H45" s="34"/>
      <c r="I45" s="8">
        <v>48000</v>
      </c>
    </row>
    <row r="46" spans="1:10">
      <c r="A46" s="1"/>
      <c r="B46" s="35" t="s">
        <v>26</v>
      </c>
      <c r="C46" s="36"/>
      <c r="D46" s="36"/>
      <c r="E46" s="36"/>
      <c r="F46" s="36"/>
      <c r="G46" s="36"/>
      <c r="H46" s="37"/>
      <c r="I46" s="9">
        <f>817236.93+11165.44</f>
        <v>828402.37</v>
      </c>
    </row>
    <row r="47" spans="1:10">
      <c r="A47" s="1"/>
      <c r="B47" s="33" t="s">
        <v>27</v>
      </c>
      <c r="C47" s="38"/>
      <c r="D47" s="38"/>
      <c r="E47" s="38"/>
      <c r="F47" s="38"/>
      <c r="G47" s="38"/>
      <c r="H47" s="34"/>
      <c r="I47" s="8"/>
    </row>
    <row r="48" spans="1:10">
      <c r="A48" s="1"/>
      <c r="B48" s="33" t="s">
        <v>71</v>
      </c>
      <c r="C48" s="38"/>
      <c r="D48" s="38"/>
      <c r="E48" s="38"/>
      <c r="F48" s="38"/>
      <c r="G48" s="38"/>
      <c r="H48" s="34"/>
      <c r="I48" s="8">
        <v>40498.199999999997</v>
      </c>
    </row>
    <row r="49" spans="1:9" ht="14.25" customHeight="1">
      <c r="A49" s="1"/>
      <c r="B49" s="39" t="s">
        <v>41</v>
      </c>
      <c r="C49" s="40"/>
      <c r="D49" s="40"/>
      <c r="E49" s="40"/>
      <c r="F49" s="40"/>
      <c r="G49" s="40"/>
      <c r="H49" s="40"/>
      <c r="I49" s="8">
        <v>38114</v>
      </c>
    </row>
    <row r="50" spans="1:9">
      <c r="A50" s="1"/>
      <c r="B50" s="33" t="s">
        <v>72</v>
      </c>
      <c r="C50" s="38"/>
      <c r="D50" s="38"/>
      <c r="E50" s="38"/>
      <c r="F50" s="38"/>
      <c r="G50" s="38"/>
      <c r="H50" s="34"/>
      <c r="I50" s="8">
        <v>52030</v>
      </c>
    </row>
    <row r="51" spans="1:9">
      <c r="A51" s="1"/>
      <c r="B51" s="32" t="s">
        <v>69</v>
      </c>
      <c r="C51" s="29"/>
      <c r="D51" s="29"/>
      <c r="E51" s="29"/>
      <c r="F51" s="29"/>
      <c r="G51" s="29"/>
      <c r="H51" s="28"/>
      <c r="I51" s="8">
        <v>230891</v>
      </c>
    </row>
    <row r="52" spans="1:9">
      <c r="A52" s="1"/>
      <c r="B52" s="33" t="s">
        <v>59</v>
      </c>
      <c r="C52" s="38"/>
      <c r="D52" s="38"/>
      <c r="E52" s="38"/>
      <c r="F52" s="38"/>
      <c r="G52" s="38"/>
      <c r="H52" s="34"/>
      <c r="I52" s="8">
        <v>10958</v>
      </c>
    </row>
    <row r="53" spans="1:9">
      <c r="A53" s="1"/>
      <c r="B53" s="33" t="s">
        <v>70</v>
      </c>
      <c r="C53" s="38"/>
      <c r="D53" s="38"/>
      <c r="E53" s="38"/>
      <c r="F53" s="38"/>
      <c r="G53" s="38"/>
      <c r="H53" s="34"/>
      <c r="I53" s="31">
        <f>3880482.75+153398.89</f>
        <v>4033881.64</v>
      </c>
    </row>
    <row r="54" spans="1:9">
      <c r="A54" s="1"/>
      <c r="B54" s="33" t="s">
        <v>38</v>
      </c>
      <c r="C54" s="38"/>
      <c r="D54" s="38"/>
      <c r="E54" s="38"/>
      <c r="F54" s="38"/>
      <c r="G54" s="38"/>
      <c r="H54" s="34"/>
      <c r="I54" s="8">
        <f>I53-I55</f>
        <v>3619316.7</v>
      </c>
    </row>
    <row r="55" spans="1:9">
      <c r="A55" s="1"/>
      <c r="B55" s="33" t="s">
        <v>28</v>
      </c>
      <c r="C55" s="38"/>
      <c r="D55" s="38"/>
      <c r="E55" s="38"/>
      <c r="F55" s="38"/>
      <c r="G55" s="38"/>
      <c r="H55" s="34"/>
      <c r="I55" s="8">
        <v>414564.94</v>
      </c>
    </row>
    <row r="56" spans="1:9">
      <c r="A56" s="1"/>
      <c r="B56" s="33" t="s">
        <v>29</v>
      </c>
      <c r="C56" s="38"/>
      <c r="D56" s="38"/>
      <c r="E56" s="38"/>
      <c r="F56" s="38"/>
      <c r="G56" s="38"/>
      <c r="H56" s="34"/>
      <c r="I56" s="31">
        <v>917962.73</v>
      </c>
    </row>
    <row r="57" spans="1:9">
      <c r="A57" s="1"/>
      <c r="B57" s="33" t="s">
        <v>55</v>
      </c>
      <c r="C57" s="38"/>
      <c r="D57" s="38"/>
      <c r="E57" s="38"/>
      <c r="F57" s="38"/>
      <c r="G57" s="38"/>
      <c r="H57" s="34"/>
      <c r="I57" s="31">
        <f>691312.04+3000</f>
        <v>694312.04</v>
      </c>
    </row>
    <row r="58" spans="1:9">
      <c r="A58" s="1"/>
      <c r="B58" s="33" t="s">
        <v>39</v>
      </c>
      <c r="C58" s="38"/>
      <c r="D58" s="38"/>
      <c r="E58" s="38"/>
      <c r="F58" s="38"/>
      <c r="G58" s="38"/>
      <c r="H58" s="34"/>
      <c r="I58" s="31">
        <v>113000</v>
      </c>
    </row>
    <row r="59" spans="1:9">
      <c r="A59" s="1"/>
      <c r="B59" s="33" t="s">
        <v>40</v>
      </c>
      <c r="C59" s="38"/>
      <c r="D59" s="38"/>
      <c r="E59" s="38"/>
      <c r="F59" s="38"/>
      <c r="G59" s="38"/>
      <c r="H59" s="34"/>
      <c r="I59" s="31">
        <v>26838.36</v>
      </c>
    </row>
    <row r="60" spans="1:9">
      <c r="A60" s="1"/>
      <c r="B60" s="35" t="s">
        <v>97</v>
      </c>
      <c r="C60" s="36"/>
      <c r="D60" s="36"/>
      <c r="E60" s="36"/>
      <c r="F60" s="36"/>
      <c r="G60" s="36"/>
      <c r="H60" s="37"/>
      <c r="I60" s="9">
        <f>I35+I46+I53+I56+I57+I58+I59</f>
        <v>18865190.25</v>
      </c>
    </row>
    <row r="61" spans="1:9">
      <c r="A61" s="1"/>
      <c r="B61" s="33" t="s">
        <v>76</v>
      </c>
      <c r="C61" s="38"/>
      <c r="D61" s="38"/>
      <c r="E61" s="38"/>
      <c r="F61" s="38"/>
      <c r="G61" s="38"/>
      <c r="H61" s="34"/>
      <c r="I61" s="9">
        <f>I9+I10+I30-I60-1988186.62+33165.44</f>
        <v>120843.80000000034</v>
      </c>
    </row>
    <row r="62" spans="1:9">
      <c r="A62" s="1"/>
      <c r="B62" s="33" t="s">
        <v>75</v>
      </c>
      <c r="C62" s="38"/>
      <c r="D62" s="38"/>
      <c r="E62" s="38"/>
      <c r="F62" s="38"/>
      <c r="G62" s="38"/>
      <c r="H62" s="34"/>
      <c r="I62" s="9">
        <v>1988186.62</v>
      </c>
    </row>
    <row r="63" spans="1:9">
      <c r="A63" s="2"/>
      <c r="B63" s="12"/>
      <c r="C63" s="12"/>
      <c r="D63" s="12"/>
      <c r="E63" s="12"/>
      <c r="F63" s="12"/>
      <c r="G63" s="12"/>
      <c r="H63" s="12"/>
      <c r="I63" s="13"/>
    </row>
    <row r="64" spans="1:9" ht="18.75">
      <c r="A64" s="2"/>
      <c r="B64" s="14" t="s">
        <v>62</v>
      </c>
      <c r="C64" s="12"/>
      <c r="D64" s="12"/>
      <c r="E64" s="12"/>
      <c r="F64" s="12"/>
      <c r="G64" s="12"/>
      <c r="H64" s="12"/>
      <c r="I64" s="13"/>
    </row>
    <row r="65" spans="1:9">
      <c r="A65" s="2"/>
      <c r="B65" s="12"/>
      <c r="C65" s="12"/>
      <c r="D65" s="12"/>
      <c r="E65" s="12"/>
      <c r="F65" s="12"/>
      <c r="G65" s="12"/>
      <c r="H65" s="12"/>
      <c r="I65" s="13"/>
    </row>
    <row r="66" spans="1:9" ht="36.75" customHeight="1">
      <c r="A66" s="11"/>
      <c r="B66" s="42" t="s">
        <v>36</v>
      </c>
      <c r="C66" s="43"/>
      <c r="D66" s="43"/>
      <c r="E66" s="43"/>
      <c r="F66" s="43"/>
      <c r="G66" s="43"/>
      <c r="H66" s="44"/>
      <c r="I66" s="9">
        <f>I67+I68+I69+I70+I71+I72+I73+I74</f>
        <v>478118.53</v>
      </c>
    </row>
    <row r="67" spans="1:9">
      <c r="A67" s="1"/>
      <c r="B67" s="33" t="s">
        <v>73</v>
      </c>
      <c r="C67" s="38"/>
      <c r="D67" s="38"/>
      <c r="E67" s="38"/>
      <c r="F67" s="38"/>
      <c r="G67" s="38"/>
      <c r="H67" s="34"/>
      <c r="I67" s="8">
        <v>26500</v>
      </c>
    </row>
    <row r="68" spans="1:9">
      <c r="A68" s="1"/>
      <c r="B68" s="33" t="s">
        <v>52</v>
      </c>
      <c r="C68" s="38"/>
      <c r="D68" s="38"/>
      <c r="E68" s="38"/>
      <c r="F68" s="38"/>
      <c r="G68" s="38"/>
      <c r="H68" s="34"/>
      <c r="I68" s="8">
        <v>28225.81</v>
      </c>
    </row>
    <row r="69" spans="1:9">
      <c r="A69" s="1"/>
      <c r="B69" s="33" t="s">
        <v>30</v>
      </c>
      <c r="C69" s="38"/>
      <c r="D69" s="38"/>
      <c r="E69" s="38"/>
      <c r="F69" s="38"/>
      <c r="G69" s="38"/>
      <c r="H69" s="34"/>
      <c r="I69" s="8">
        <f>8656.57+3428</f>
        <v>12084.57</v>
      </c>
    </row>
    <row r="70" spans="1:9">
      <c r="A70" s="1"/>
      <c r="B70" s="33" t="s">
        <v>31</v>
      </c>
      <c r="C70" s="38"/>
      <c r="D70" s="38"/>
      <c r="E70" s="38"/>
      <c r="F70" s="38"/>
      <c r="G70" s="38"/>
      <c r="H70" s="34"/>
      <c r="I70" s="8">
        <v>52742.14</v>
      </c>
    </row>
    <row r="71" spans="1:9">
      <c r="A71" s="1"/>
      <c r="B71" s="33" t="s">
        <v>32</v>
      </c>
      <c r="C71" s="38"/>
      <c r="D71" s="38"/>
      <c r="E71" s="38"/>
      <c r="F71" s="38"/>
      <c r="G71" s="38"/>
      <c r="H71" s="34"/>
      <c r="I71" s="8">
        <f>60930.12+57052.16</f>
        <v>117982.28</v>
      </c>
    </row>
    <row r="72" spans="1:9">
      <c r="A72" s="1"/>
      <c r="B72" s="33" t="s">
        <v>74</v>
      </c>
      <c r="C72" s="38"/>
      <c r="D72" s="38"/>
      <c r="E72" s="38"/>
      <c r="F72" s="38"/>
      <c r="G72" s="38"/>
      <c r="H72" s="34"/>
      <c r="I72" s="8">
        <v>20426.79</v>
      </c>
    </row>
    <row r="73" spans="1:9">
      <c r="A73" s="1"/>
      <c r="B73" s="33" t="s">
        <v>44</v>
      </c>
      <c r="C73" s="38"/>
      <c r="D73" s="38"/>
      <c r="E73" s="38"/>
      <c r="F73" s="38"/>
      <c r="G73" s="38"/>
      <c r="H73" s="34"/>
      <c r="I73" s="8">
        <f>98756.94+59400</f>
        <v>158156.94</v>
      </c>
    </row>
    <row r="74" spans="1:9">
      <c r="A74" s="1"/>
      <c r="B74" s="33" t="s">
        <v>77</v>
      </c>
      <c r="C74" s="38"/>
      <c r="D74" s="38"/>
      <c r="E74" s="38"/>
      <c r="F74" s="38"/>
      <c r="G74" s="38"/>
      <c r="H74" s="34"/>
      <c r="I74" s="8">
        <v>62000</v>
      </c>
    </row>
    <row r="75" spans="1:9">
      <c r="A75" s="21"/>
      <c r="B75" s="22"/>
      <c r="C75" s="22"/>
      <c r="D75" s="22"/>
      <c r="E75" s="22"/>
      <c r="F75" s="22"/>
      <c r="G75" s="22"/>
      <c r="H75" s="22"/>
      <c r="I75" s="23"/>
    </row>
    <row r="76" spans="1:9">
      <c r="A76" s="2"/>
      <c r="B76" s="51"/>
      <c r="C76" s="51"/>
      <c r="D76" s="51"/>
      <c r="E76" s="51"/>
      <c r="F76" s="51"/>
      <c r="G76" s="51"/>
      <c r="H76" s="51"/>
      <c r="I76" s="13"/>
    </row>
    <row r="77" spans="1:9" ht="32.25" customHeight="1">
      <c r="A77" s="1"/>
      <c r="B77" s="42" t="s">
        <v>34</v>
      </c>
      <c r="C77" s="43"/>
      <c r="D77" s="43"/>
      <c r="E77" s="43"/>
      <c r="F77" s="43"/>
      <c r="G77" s="43"/>
      <c r="H77" s="44"/>
      <c r="I77" s="9">
        <f>SUM(I78:I89)</f>
        <v>1006558.5799999998</v>
      </c>
    </row>
    <row r="78" spans="1:9" ht="33.75" customHeight="1">
      <c r="A78" s="1"/>
      <c r="B78" s="33" t="s">
        <v>33</v>
      </c>
      <c r="C78" s="38"/>
      <c r="D78" s="38"/>
      <c r="E78" s="38"/>
      <c r="F78" s="38"/>
      <c r="G78" s="38"/>
      <c r="H78" s="34"/>
      <c r="I78" s="8">
        <v>96330</v>
      </c>
    </row>
    <row r="79" spans="1:9">
      <c r="A79" s="1"/>
      <c r="B79" s="39" t="s">
        <v>78</v>
      </c>
      <c r="C79" s="40"/>
      <c r="D79" s="40"/>
      <c r="E79" s="40"/>
      <c r="F79" s="40"/>
      <c r="G79" s="40"/>
      <c r="H79" s="41"/>
      <c r="I79" s="8">
        <v>289594.48</v>
      </c>
    </row>
    <row r="80" spans="1:9" ht="16.5" customHeight="1">
      <c r="A80" s="1"/>
      <c r="B80" s="39" t="s">
        <v>57</v>
      </c>
      <c r="C80" s="40"/>
      <c r="D80" s="40"/>
      <c r="E80" s="40"/>
      <c r="F80" s="40"/>
      <c r="G80" s="40"/>
      <c r="H80" s="40"/>
      <c r="I80" s="8">
        <v>189096.7</v>
      </c>
    </row>
    <row r="81" spans="1:9">
      <c r="A81" s="1"/>
      <c r="B81" s="33" t="s">
        <v>58</v>
      </c>
      <c r="C81" s="38"/>
      <c r="D81" s="38"/>
      <c r="E81" s="38"/>
      <c r="F81" s="38"/>
      <c r="G81" s="38"/>
      <c r="H81" s="34"/>
      <c r="I81" s="8">
        <v>5138</v>
      </c>
    </row>
    <row r="82" spans="1:9">
      <c r="A82" s="1"/>
      <c r="B82" s="33" t="s">
        <v>3</v>
      </c>
      <c r="C82" s="38"/>
      <c r="D82" s="38"/>
      <c r="E82" s="38"/>
      <c r="F82" s="38"/>
      <c r="G82" s="38"/>
      <c r="H82" s="34"/>
      <c r="I82" s="8">
        <v>30727.200000000001</v>
      </c>
    </row>
    <row r="83" spans="1:9">
      <c r="A83" s="1"/>
      <c r="B83" s="33" t="s">
        <v>51</v>
      </c>
      <c r="C83" s="38"/>
      <c r="D83" s="38"/>
      <c r="E83" s="38"/>
      <c r="F83" s="38"/>
      <c r="G83" s="38"/>
      <c r="H83" s="34"/>
      <c r="I83" s="8">
        <f>213240-27626.36</f>
        <v>185613.64</v>
      </c>
    </row>
    <row r="84" spans="1:9">
      <c r="A84" s="1"/>
      <c r="B84" s="33" t="s">
        <v>71</v>
      </c>
      <c r="C84" s="38"/>
      <c r="D84" s="38"/>
      <c r="E84" s="38"/>
      <c r="F84" s="38"/>
      <c r="G84" s="38"/>
      <c r="H84" s="34"/>
      <c r="I84" s="8">
        <v>40498.199999999997</v>
      </c>
    </row>
    <row r="85" spans="1:9">
      <c r="A85" s="1"/>
      <c r="B85" s="33" t="s">
        <v>35</v>
      </c>
      <c r="C85" s="38"/>
      <c r="D85" s="38"/>
      <c r="E85" s="38"/>
      <c r="F85" s="38"/>
      <c r="G85" s="38"/>
      <c r="H85" s="34"/>
      <c r="I85" s="8">
        <v>26838.36</v>
      </c>
    </row>
    <row r="86" spans="1:9">
      <c r="A86" s="1"/>
      <c r="B86" s="33" t="s">
        <v>79</v>
      </c>
      <c r="C86" s="38"/>
      <c r="D86" s="38"/>
      <c r="E86" s="38"/>
      <c r="F86" s="38"/>
      <c r="G86" s="38"/>
      <c r="H86" s="34"/>
      <c r="I86" s="8">
        <v>52030</v>
      </c>
    </row>
    <row r="87" spans="1:9">
      <c r="A87" s="1"/>
      <c r="B87" s="33" t="s">
        <v>45</v>
      </c>
      <c r="C87" s="38"/>
      <c r="D87" s="38"/>
      <c r="E87" s="38"/>
      <c r="F87" s="38"/>
      <c r="G87" s="38"/>
      <c r="H87" s="34"/>
      <c r="I87" s="8">
        <v>21712</v>
      </c>
    </row>
    <row r="88" spans="1:9">
      <c r="A88" s="1"/>
      <c r="B88" s="33" t="s">
        <v>56</v>
      </c>
      <c r="C88" s="38"/>
      <c r="D88" s="38"/>
      <c r="E88" s="38"/>
      <c r="F88" s="38"/>
      <c r="G88" s="38"/>
      <c r="H88" s="34"/>
      <c r="I88" s="8">
        <v>20980</v>
      </c>
    </row>
    <row r="89" spans="1:9">
      <c r="A89" s="1"/>
      <c r="B89" s="33" t="s">
        <v>81</v>
      </c>
      <c r="C89" s="38"/>
      <c r="D89" s="38"/>
      <c r="E89" s="38"/>
      <c r="F89" s="38"/>
      <c r="G89" s="38"/>
      <c r="H89" s="34"/>
      <c r="I89" s="8">
        <f>66000-18000</f>
        <v>48000</v>
      </c>
    </row>
    <row r="90" spans="1:9">
      <c r="A90" s="1"/>
      <c r="B90" s="33"/>
      <c r="C90" s="38"/>
      <c r="D90" s="38"/>
      <c r="E90" s="38"/>
      <c r="F90" s="38"/>
      <c r="G90" s="38"/>
      <c r="H90" s="34"/>
      <c r="I90" s="8"/>
    </row>
    <row r="91" spans="1:9">
      <c r="A91" s="1"/>
      <c r="B91" s="35" t="s">
        <v>37</v>
      </c>
      <c r="C91" s="36"/>
      <c r="D91" s="36"/>
      <c r="E91" s="36"/>
      <c r="F91" s="36"/>
      <c r="G91" s="36"/>
      <c r="H91" s="37"/>
      <c r="I91" s="8">
        <f>SUM(I92:I107)</f>
        <v>400529.5</v>
      </c>
    </row>
    <row r="92" spans="1:9">
      <c r="A92" s="1"/>
      <c r="B92" s="39" t="s">
        <v>82</v>
      </c>
      <c r="C92" s="40"/>
      <c r="D92" s="40"/>
      <c r="E92" s="40"/>
      <c r="F92" s="40"/>
      <c r="G92" s="40"/>
      <c r="H92" s="41"/>
      <c r="I92" s="8">
        <v>11494</v>
      </c>
    </row>
    <row r="93" spans="1:9">
      <c r="A93" s="1"/>
      <c r="B93" s="39" t="s">
        <v>83</v>
      </c>
      <c r="C93" s="40"/>
      <c r="D93" s="40"/>
      <c r="E93" s="40"/>
      <c r="F93" s="40"/>
      <c r="G93" s="40"/>
      <c r="H93" s="41"/>
      <c r="I93" s="8">
        <v>17241</v>
      </c>
    </row>
    <row r="94" spans="1:9" ht="15" customHeight="1">
      <c r="A94" s="1"/>
      <c r="B94" s="39" t="s">
        <v>84</v>
      </c>
      <c r="C94" s="40"/>
      <c r="D94" s="40"/>
      <c r="E94" s="40"/>
      <c r="F94" s="40"/>
      <c r="G94" s="40"/>
      <c r="H94" s="41"/>
      <c r="I94" s="8">
        <v>24138</v>
      </c>
    </row>
    <row r="95" spans="1:9" ht="15" customHeight="1">
      <c r="A95" s="1"/>
      <c r="B95" s="39" t="s">
        <v>85</v>
      </c>
      <c r="C95" s="40"/>
      <c r="D95" s="40"/>
      <c r="E95" s="40"/>
      <c r="F95" s="40"/>
      <c r="G95" s="40"/>
      <c r="H95" s="41"/>
      <c r="I95" s="8">
        <v>19540</v>
      </c>
    </row>
    <row r="96" spans="1:9" ht="30.75" customHeight="1">
      <c r="A96" s="1"/>
      <c r="B96" s="39" t="s">
        <v>86</v>
      </c>
      <c r="C96" s="40"/>
      <c r="D96" s="40"/>
      <c r="E96" s="40"/>
      <c r="F96" s="40"/>
      <c r="G96" s="40"/>
      <c r="H96" s="41"/>
      <c r="I96" s="8">
        <v>9195</v>
      </c>
    </row>
    <row r="97" spans="1:9" ht="15" customHeight="1">
      <c r="A97" s="1"/>
      <c r="B97" s="39" t="s">
        <v>87</v>
      </c>
      <c r="C97" s="40"/>
      <c r="D97" s="40"/>
      <c r="E97" s="40"/>
      <c r="F97" s="40"/>
      <c r="G97" s="40"/>
      <c r="H97" s="41"/>
      <c r="I97" s="8">
        <v>13793</v>
      </c>
    </row>
    <row r="98" spans="1:9">
      <c r="A98" s="1"/>
      <c r="B98" s="39" t="s">
        <v>88</v>
      </c>
      <c r="C98" s="40"/>
      <c r="D98" s="40"/>
      <c r="E98" s="40"/>
      <c r="F98" s="40"/>
      <c r="G98" s="40"/>
      <c r="H98" s="41"/>
      <c r="I98" s="8">
        <v>4598</v>
      </c>
    </row>
    <row r="99" spans="1:9" ht="15.75" customHeight="1">
      <c r="A99" s="1"/>
      <c r="B99" s="39" t="s">
        <v>89</v>
      </c>
      <c r="C99" s="40"/>
      <c r="D99" s="40"/>
      <c r="E99" s="40"/>
      <c r="F99" s="40"/>
      <c r="G99" s="40"/>
      <c r="H99" s="41"/>
      <c r="I99" s="8">
        <v>17241</v>
      </c>
    </row>
    <row r="100" spans="1:9" ht="19.5" customHeight="1">
      <c r="A100" s="1"/>
      <c r="B100" s="39" t="s">
        <v>60</v>
      </c>
      <c r="C100" s="40"/>
      <c r="D100" s="40"/>
      <c r="E100" s="40"/>
      <c r="F100" s="40"/>
      <c r="G100" s="40"/>
      <c r="H100" s="41"/>
      <c r="I100" s="8">
        <v>25287</v>
      </c>
    </row>
    <row r="101" spans="1:9">
      <c r="A101" s="1"/>
      <c r="B101" s="39" t="s">
        <v>61</v>
      </c>
      <c r="C101" s="40"/>
      <c r="D101" s="40"/>
      <c r="E101" s="40"/>
      <c r="F101" s="40"/>
      <c r="G101" s="40"/>
      <c r="H101" s="41"/>
      <c r="I101" s="8">
        <v>44828</v>
      </c>
    </row>
    <row r="102" spans="1:9">
      <c r="A102" s="1"/>
      <c r="B102" s="33" t="s">
        <v>80</v>
      </c>
      <c r="C102" s="38"/>
      <c r="D102" s="38"/>
      <c r="E102" s="38"/>
      <c r="F102" s="38"/>
      <c r="G102" s="38"/>
      <c r="H102" s="34"/>
      <c r="I102" s="8">
        <v>97744.5</v>
      </c>
    </row>
    <row r="103" spans="1:9" ht="32.25" customHeight="1">
      <c r="B103" s="39" t="s">
        <v>90</v>
      </c>
      <c r="C103" s="40"/>
      <c r="D103" s="40"/>
      <c r="E103" s="40"/>
      <c r="F103" s="40"/>
      <c r="G103" s="40"/>
      <c r="H103" s="41"/>
      <c r="I103" s="8">
        <v>17816</v>
      </c>
    </row>
    <row r="104" spans="1:9" ht="32.25" customHeight="1">
      <c r="B104" s="39" t="s">
        <v>91</v>
      </c>
      <c r="C104" s="40"/>
      <c r="D104" s="40"/>
      <c r="E104" s="40"/>
      <c r="F104" s="40"/>
      <c r="G104" s="40"/>
      <c r="H104" s="41"/>
      <c r="I104" s="8">
        <v>11494</v>
      </c>
    </row>
    <row r="105" spans="1:9">
      <c r="B105" s="39" t="s">
        <v>92</v>
      </c>
      <c r="C105" s="40"/>
      <c r="D105" s="40"/>
      <c r="E105" s="40"/>
      <c r="F105" s="40"/>
      <c r="G105" s="40"/>
      <c r="H105" s="41"/>
      <c r="I105" s="8">
        <v>33246</v>
      </c>
    </row>
    <row r="106" spans="1:9">
      <c r="B106" s="39" t="s">
        <v>93</v>
      </c>
      <c r="C106" s="40"/>
      <c r="D106" s="40"/>
      <c r="E106" s="40"/>
      <c r="F106" s="40"/>
      <c r="G106" s="40"/>
      <c r="H106" s="41"/>
      <c r="I106" s="8">
        <v>6897</v>
      </c>
    </row>
    <row r="107" spans="1:9">
      <c r="B107" s="33" t="s">
        <v>94</v>
      </c>
      <c r="C107" s="38"/>
      <c r="D107" s="38"/>
      <c r="E107" s="38"/>
      <c r="F107" s="38"/>
      <c r="G107" s="38"/>
      <c r="H107" s="34"/>
      <c r="I107" s="8">
        <v>45977</v>
      </c>
    </row>
  </sheetData>
  <mergeCells count="86">
    <mergeCell ref="B103:H103"/>
    <mergeCell ref="B104:H104"/>
    <mergeCell ref="B105:H105"/>
    <mergeCell ref="B106:H106"/>
    <mergeCell ref="B107:H107"/>
    <mergeCell ref="B87:H87"/>
    <mergeCell ref="B62:H62"/>
    <mergeCell ref="B80:H80"/>
    <mergeCell ref="B81:H81"/>
    <mergeCell ref="B82:H82"/>
    <mergeCell ref="B83:H83"/>
    <mergeCell ref="B84:H84"/>
    <mergeCell ref="B101:H101"/>
    <mergeCell ref="B97:H97"/>
    <mergeCell ref="B98:H98"/>
    <mergeCell ref="B99:H99"/>
    <mergeCell ref="B91:H91"/>
    <mergeCell ref="B100:H100"/>
    <mergeCell ref="B92:H92"/>
    <mergeCell ref="B93:H93"/>
    <mergeCell ref="B94:H94"/>
    <mergeCell ref="B95:H95"/>
    <mergeCell ref="B96:H96"/>
    <mergeCell ref="B88:H88"/>
    <mergeCell ref="B89:H89"/>
    <mergeCell ref="B77:H77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6:H76"/>
    <mergeCell ref="B78:H78"/>
    <mergeCell ref="B79:H79"/>
    <mergeCell ref="B85:H85"/>
    <mergeCell ref="B27:H27"/>
    <mergeCell ref="B28:H28"/>
    <mergeCell ref="A34:H34"/>
    <mergeCell ref="B48:H48"/>
    <mergeCell ref="B38:H38"/>
    <mergeCell ref="B39:H39"/>
    <mergeCell ref="B40:H40"/>
    <mergeCell ref="B41:H41"/>
    <mergeCell ref="B42:H42"/>
    <mergeCell ref="B43:H43"/>
    <mergeCell ref="B45:H45"/>
    <mergeCell ref="B46:H46"/>
    <mergeCell ref="B47:H47"/>
    <mergeCell ref="B44:H44"/>
    <mergeCell ref="B30:H30"/>
    <mergeCell ref="B26:H26"/>
    <mergeCell ref="B90:H90"/>
    <mergeCell ref="B59:H59"/>
    <mergeCell ref="B35:H35"/>
    <mergeCell ref="B36:H36"/>
    <mergeCell ref="B61:H61"/>
    <mergeCell ref="B49:H49"/>
    <mergeCell ref="B50:H50"/>
    <mergeCell ref="B52:H52"/>
    <mergeCell ref="B53:H53"/>
    <mergeCell ref="B54:H54"/>
    <mergeCell ref="B55:H55"/>
    <mergeCell ref="B56:H56"/>
    <mergeCell ref="B57:H57"/>
    <mergeCell ref="B58:H58"/>
    <mergeCell ref="B60:H60"/>
    <mergeCell ref="B102:H102"/>
    <mergeCell ref="B29:H29"/>
    <mergeCell ref="B13:H13"/>
    <mergeCell ref="B86:H86"/>
    <mergeCell ref="B15:H15"/>
    <mergeCell ref="B16:H16"/>
    <mergeCell ref="B17:H17"/>
    <mergeCell ref="B18:H18"/>
    <mergeCell ref="B19:H19"/>
    <mergeCell ref="B37:H37"/>
    <mergeCell ref="B20:H20"/>
    <mergeCell ref="B21:H21"/>
    <mergeCell ref="B22:H22"/>
    <mergeCell ref="B23:H23"/>
    <mergeCell ref="B24:H24"/>
    <mergeCell ref="B25:H25"/>
  </mergeCells>
  <pageMargins left="0.31496062992125984" right="0.31496062992125984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2017-03-10T06:11:55Z</dcterms:modified>
</cp:coreProperties>
</file>